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IA\Documents\"/>
    </mc:Choice>
  </mc:AlternateContent>
  <bookViews>
    <workbookView xWindow="0" yWindow="0" windowWidth="20490" windowHeight="7755"/>
  </bookViews>
  <sheets>
    <sheet name="смета на 21 кооператив" sheetId="1" r:id="rId1"/>
  </sheets>
  <definedNames>
    <definedName name="_xlnm.Print_Area" localSheetId="0">'смета на 21 кооператив'!$A$1:$G$56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 s="1"/>
  <c r="G50" i="1"/>
  <c r="F50" i="1"/>
  <c r="G49" i="1"/>
  <c r="F49" i="1" s="1"/>
  <c r="E48" i="1"/>
  <c r="G48" i="1" s="1"/>
  <c r="F48" i="1" s="1"/>
  <c r="D48" i="1"/>
  <c r="G47" i="1"/>
  <c r="F47" i="1"/>
  <c r="G46" i="1"/>
  <c r="F46" i="1"/>
  <c r="G45" i="1"/>
  <c r="F45" i="1"/>
  <c r="G44" i="1"/>
  <c r="F44" i="1"/>
  <c r="E44" i="1"/>
  <c r="D44" i="1"/>
  <c r="G43" i="1"/>
  <c r="F43" i="1"/>
  <c r="G42" i="1"/>
  <c r="F42" i="1"/>
  <c r="G41" i="1"/>
  <c r="F41" i="1"/>
  <c r="G40" i="1"/>
  <c r="F40" i="1"/>
  <c r="E39" i="1"/>
  <c r="G39" i="1" s="1"/>
  <c r="F39" i="1" s="1"/>
  <c r="G38" i="1"/>
  <c r="F38" i="1" s="1"/>
  <c r="G37" i="1"/>
  <c r="F37" i="1" s="1"/>
  <c r="G36" i="1"/>
  <c r="F36" i="1" s="1"/>
  <c r="E36" i="1"/>
  <c r="G35" i="1"/>
  <c r="F35" i="1"/>
  <c r="E35" i="1"/>
  <c r="G34" i="1"/>
  <c r="F34" i="1" s="1"/>
  <c r="G33" i="1"/>
  <c r="F33" i="1" s="1"/>
  <c r="G32" i="1"/>
  <c r="F32" i="1" s="1"/>
  <c r="G31" i="1"/>
  <c r="F31" i="1" s="1"/>
  <c r="E30" i="1"/>
  <c r="E24" i="1" s="1"/>
  <c r="G24" i="1" s="1"/>
  <c r="F24" i="1" s="1"/>
  <c r="G29" i="1"/>
  <c r="F29" i="1"/>
  <c r="G28" i="1"/>
  <c r="F28" i="1"/>
  <c r="G27" i="1"/>
  <c r="F27" i="1"/>
  <c r="G26" i="1"/>
  <c r="F26" i="1"/>
  <c r="G25" i="1"/>
  <c r="F25" i="1"/>
  <c r="D24" i="1"/>
  <c r="G23" i="1"/>
  <c r="F23" i="1"/>
  <c r="G22" i="1"/>
  <c r="F22" i="1"/>
  <c r="E22" i="1"/>
  <c r="G21" i="1"/>
  <c r="F21" i="1" s="1"/>
  <c r="E21" i="1"/>
  <c r="G20" i="1"/>
  <c r="F20" i="1"/>
  <c r="G19" i="1"/>
  <c r="F19" i="1"/>
  <c r="D18" i="1"/>
  <c r="G17" i="1"/>
  <c r="F17" i="1" s="1"/>
  <c r="E17" i="1"/>
  <c r="D16" i="1"/>
  <c r="D15" i="1"/>
  <c r="D52" i="1" s="1"/>
  <c r="D13" i="1"/>
  <c r="F12" i="1"/>
  <c r="G12" i="1" s="1"/>
  <c r="G11" i="1"/>
  <c r="E11" i="1"/>
  <c r="E13" i="1" s="1"/>
  <c r="D11" i="1"/>
  <c r="E16" i="1" l="1"/>
  <c r="F13" i="1"/>
  <c r="G13" i="1" s="1"/>
  <c r="E18" i="1"/>
  <c r="G18" i="1" s="1"/>
  <c r="F18" i="1" s="1"/>
  <c r="G30" i="1"/>
  <c r="F30" i="1" s="1"/>
  <c r="E15" i="1" l="1"/>
  <c r="G16" i="1"/>
  <c r="F16" i="1" s="1"/>
  <c r="K18" i="1"/>
  <c r="E52" i="1" l="1"/>
  <c r="G52" i="1" s="1"/>
  <c r="F52" i="1" s="1"/>
  <c r="G15" i="1"/>
  <c r="F15" i="1" s="1"/>
</calcChain>
</file>

<file path=xl/sharedStrings.xml><?xml version="1.0" encoding="utf-8"?>
<sst xmlns="http://schemas.openxmlformats.org/spreadsheetml/2006/main" count="60" uniqueCount="58">
  <si>
    <t xml:space="preserve">                          Утверждено общим собранием членов ЖСК - 21</t>
  </si>
  <si>
    <t xml:space="preserve">                           Протокол № _____ от _______________г</t>
  </si>
  <si>
    <t>Смета</t>
  </si>
  <si>
    <t xml:space="preserve">доходов и расходов </t>
  </si>
  <si>
    <t>по ЖСК - 21 с 01.01.2015г по 31.12.2015 г</t>
  </si>
  <si>
    <t>Раздел/строка</t>
  </si>
  <si>
    <t>Показатель</t>
  </si>
  <si>
    <t>Сумма руб.</t>
  </si>
  <si>
    <t>Сумма руб/кв.м.</t>
  </si>
  <si>
    <t>в месяц</t>
  </si>
  <si>
    <t>год</t>
  </si>
  <si>
    <t xml:space="preserve">1.       Доходы: </t>
  </si>
  <si>
    <t>1.1. Членские взносы (7695,35 м2)</t>
  </si>
  <si>
    <t>1.2. Доходы от использования общего имущества</t>
  </si>
  <si>
    <t>Итого доходы:</t>
  </si>
  <si>
    <t>2.       Расходы</t>
  </si>
  <si>
    <t>2.1.   Административно-хозяйственные расходы, всего</t>
  </si>
  <si>
    <t xml:space="preserve">                2.1.1.     Фонд оплаты труда, всего</t>
  </si>
  <si>
    <t xml:space="preserve">                2.1.1.1   Оплата труда</t>
  </si>
  <si>
    <t xml:space="preserve">                2.1.3.2   Отчисления в страховые фонды</t>
  </si>
  <si>
    <t>2.1.1.3.  Отпускные выплаты</t>
  </si>
  <si>
    <t xml:space="preserve">                2.1.4.     Отправка отчетов</t>
  </si>
  <si>
    <t xml:space="preserve">                               </t>
  </si>
  <si>
    <t xml:space="preserve">                2.1.5.      Канцелярские и почтовые расходы</t>
  </si>
  <si>
    <t xml:space="preserve">                2.1.6.     Оплата услуг банка </t>
  </si>
  <si>
    <t xml:space="preserve">                2.1.7.     Содержание и ремонт оргтехники</t>
  </si>
  <si>
    <t>2.2.   Содержание и обслуживание общего имущества, всего:</t>
  </si>
  <si>
    <t xml:space="preserve">               2.2.4.       Дезинсекция в подвальном помещении </t>
  </si>
  <si>
    <t xml:space="preserve">               2.2.5.       Проверка вентиляционных каналов</t>
  </si>
  <si>
    <t xml:space="preserve">               2.2.6.       Обслуживание узла учета тепла (Договор с ООО "Спец-Сервис")</t>
  </si>
  <si>
    <t xml:space="preserve">               2.2.7.       ТО общедомового газового оборудования (Договор с ОАО "Газпром")                                 </t>
  </si>
  <si>
    <t xml:space="preserve">               2.2.8.       Промывка и опрессовка систем отопления</t>
  </si>
  <si>
    <t xml:space="preserve">               2.2.9.       Покос травы</t>
  </si>
  <si>
    <t xml:space="preserve">               2.2.10.      Периодическое освидетельствование лифтов</t>
  </si>
  <si>
    <t xml:space="preserve">               2.2.11.      Страхование лифтов</t>
  </si>
  <si>
    <t xml:space="preserve">               2.2.12.      Метрологическая поверка средств измерения УУТЭ</t>
  </si>
  <si>
    <t xml:space="preserve">               2.2.13.      Вывоз смета придомовой территории</t>
  </si>
  <si>
    <t xml:space="preserve">               2.2.14.      Вывоз ТБО (Договор с ООО "Транс-Сервис+")</t>
  </si>
  <si>
    <t xml:space="preserve">               2.2.15.      Аварийные работы</t>
  </si>
  <si>
    <t xml:space="preserve">                  2.2.16.     Установка антимагнитных пломб (наклеек)</t>
  </si>
  <si>
    <t xml:space="preserve">                  2.2.17.     Оплата работы членов ревизионной комиссии</t>
  </si>
  <si>
    <t xml:space="preserve">               2.2.18.      Техническое обслуживание лифтов (Договор с ООО "Лифт сервис")</t>
  </si>
  <si>
    <t xml:space="preserve">               2.2.19.      Материалы</t>
  </si>
  <si>
    <t xml:space="preserve">              2.2.19.        Коммунальные услуги по содержанию общего имущества</t>
  </si>
  <si>
    <t xml:space="preserve">               2.3.20.      Отчисления в страховые фонды с гражданско-правовых договоров</t>
  </si>
  <si>
    <t xml:space="preserve">                  2.3.21.     Земельный налог</t>
  </si>
  <si>
    <t>2.3. Ремонт общего имущества, всего:</t>
  </si>
  <si>
    <t xml:space="preserve">               2.3.1.        Ремонт приемной</t>
  </si>
  <si>
    <t xml:space="preserve">               2.3.2.        Текущий ремонт инженерного оборудования</t>
  </si>
  <si>
    <t xml:space="preserve">               2.3.3.        Укладка искуственный неровностей на придомовой территории</t>
  </si>
  <si>
    <t>2.4. Формирование фондов (резервов), всего:</t>
  </si>
  <si>
    <t xml:space="preserve">               2.4.1.        Фонд материальной помощи</t>
  </si>
  <si>
    <t xml:space="preserve">               2.4.2.        Фонд непредвиденных расходов</t>
  </si>
  <si>
    <t xml:space="preserve">               2.4.3.         Премиальный фонд</t>
  </si>
  <si>
    <t>ИТОГО по смете</t>
  </si>
  <si>
    <t xml:space="preserve">Сметные расходы за 1 кв.м. площади помещения в месяц – 13,00 руб. </t>
  </si>
  <si>
    <t>Председатель правления ЖСК - 21          _______________________________ /Щербак Н.Л./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</si>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</sst>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4.5"/>
      <name val="Arial Cyr"/>
      <charset val="204"/>
    </font>
    <font>
      <b/>
      <i/>
      <sz val="14.5"/>
      <name val="Times New Roman"/>
      <family val="1"/>
      <charset val="204"/>
    </font>
    <font>
      <b/>
      <i/>
      <sz val="14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/>
    <xf numFmtId="0" fontId="7" fillId="0" borderId="4" xfId="0" applyFont="1" applyBorder="1" applyAlignment="1">
      <alignment horizontal="left" vertical="center" wrapText="1" indent="6"/>
    </xf>
    <xf numFmtId="0" fontId="7" fillId="0" borderId="2" xfId="0" applyFont="1" applyBorder="1" applyAlignment="1">
      <alignment horizontal="left" vertical="center" wrapText="1" indent="6"/>
    </xf>
    <xf numFmtId="0" fontId="7" fillId="0" borderId="3" xfId="0" applyFont="1" applyBorder="1" applyAlignment="1">
      <alignment horizontal="left" vertical="center" wrapText="1" indent="6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4" fontId="5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4" fontId="1" fillId="0" borderId="0" xfId="0" applyNumberFormat="1" applyFont="1"/>
    <xf numFmtId="0" fontId="5" fillId="0" borderId="4" xfId="0" applyFont="1" applyBorder="1" applyAlignment="1">
      <alignment horizontal="left" vertical="center" wrapText="1" indent="8"/>
    </xf>
    <xf numFmtId="0" fontId="5" fillId="0" borderId="2" xfId="0" applyFont="1" applyBorder="1" applyAlignment="1">
      <alignment horizontal="left" vertical="center" wrapText="1" indent="8"/>
    </xf>
    <xf numFmtId="0" fontId="5" fillId="0" borderId="3" xfId="0" applyFont="1" applyBorder="1" applyAlignment="1">
      <alignment horizontal="left" vertical="center" wrapText="1" indent="8"/>
    </xf>
    <xf numFmtId="0" fontId="5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topLeftCell="A35" zoomScale="60" zoomScaleNormal="100" workbookViewId="0">
      <selection activeCell="F57" sqref="F57"/>
    </sheetView>
  </sheetViews>
  <sheetFormatPr defaultRowHeight="18" x14ac:dyDescent="0.25"/>
  <cols>
    <col min="1" max="1" width="10.140625" style="1" customWidth="1"/>
    <col min="2" max="2" width="47.28515625" style="1" customWidth="1"/>
    <col min="3" max="3" width="57.7109375" style="1" customWidth="1"/>
    <col min="4" max="4" width="17.140625" style="7" customWidth="1"/>
    <col min="5" max="5" width="18.5703125" style="7" customWidth="1"/>
    <col min="6" max="6" width="11.140625" style="7" customWidth="1"/>
    <col min="7" max="7" width="10.28515625" style="7" customWidth="1"/>
    <col min="8" max="8" width="9.140625" style="1"/>
    <col min="9" max="9" width="14.140625" style="1" bestFit="1" customWidth="1"/>
    <col min="10" max="10" width="9.140625" style="1"/>
    <col min="11" max="11" width="14.28515625" style="1" customWidth="1"/>
    <col min="12" max="16384" width="9.140625" style="1"/>
  </cols>
  <sheetData>
    <row r="1" spans="1:11" ht="18.75" customHeight="1" x14ac:dyDescent="0.3">
      <c r="C1" s="2" t="s">
        <v>0</v>
      </c>
      <c r="D1" s="2"/>
      <c r="E1" s="2"/>
      <c r="F1" s="2"/>
      <c r="G1" s="2"/>
    </row>
    <row r="2" spans="1:11" ht="20.25" x14ac:dyDescent="0.3">
      <c r="C2" s="3" t="s">
        <v>1</v>
      </c>
      <c r="D2" s="3"/>
      <c r="E2" s="3"/>
      <c r="F2" s="3"/>
      <c r="G2" s="3"/>
    </row>
    <row r="3" spans="1:11" ht="39.75" customHeight="1" x14ac:dyDescent="0.3">
      <c r="B3" s="4" t="s">
        <v>2</v>
      </c>
      <c r="C3" s="4"/>
      <c r="D3" s="4"/>
      <c r="E3" s="4"/>
      <c r="F3" s="4"/>
      <c r="G3" s="4"/>
    </row>
    <row r="4" spans="1:11" ht="24.75" customHeight="1" x14ac:dyDescent="0.3">
      <c r="B4" s="4" t="s">
        <v>3</v>
      </c>
      <c r="C4" s="4"/>
      <c r="D4" s="4"/>
      <c r="E4" s="4"/>
      <c r="F4" s="4"/>
      <c r="G4" s="4"/>
      <c r="K4" s="1">
        <v>7695.35</v>
      </c>
    </row>
    <row r="5" spans="1:11" ht="24.75" customHeight="1" x14ac:dyDescent="0.3">
      <c r="B5" s="4" t="s">
        <v>4</v>
      </c>
      <c r="C5" s="4"/>
      <c r="D5" s="4"/>
      <c r="E5" s="4"/>
      <c r="F5" s="4"/>
      <c r="G5" s="4"/>
    </row>
    <row r="6" spans="1:11" ht="19.5" customHeight="1" x14ac:dyDescent="0.3">
      <c r="B6" s="5"/>
      <c r="C6" s="5"/>
      <c r="D6" s="6"/>
      <c r="E6" s="6"/>
    </row>
    <row r="7" spans="1:11" ht="27" customHeight="1" x14ac:dyDescent="0.25">
      <c r="A7" s="8" t="s">
        <v>5</v>
      </c>
      <c r="B7" s="8" t="s">
        <v>6</v>
      </c>
      <c r="C7" s="8"/>
      <c r="D7" s="9" t="s">
        <v>7</v>
      </c>
      <c r="E7" s="10"/>
      <c r="F7" s="11" t="s">
        <v>8</v>
      </c>
      <c r="G7" s="11"/>
    </row>
    <row r="8" spans="1:11" ht="43.5" customHeight="1" x14ac:dyDescent="0.25">
      <c r="A8" s="8"/>
      <c r="B8" s="8"/>
      <c r="C8" s="8"/>
      <c r="D8" s="12" t="s">
        <v>9</v>
      </c>
      <c r="E8" s="12" t="s">
        <v>10</v>
      </c>
      <c r="F8" s="12" t="s">
        <v>9</v>
      </c>
      <c r="G8" s="12" t="s">
        <v>10</v>
      </c>
    </row>
    <row r="9" spans="1:11" s="14" customFormat="1" ht="18.75" x14ac:dyDescent="0.25">
      <c r="A9" s="13">
        <v>1</v>
      </c>
      <c r="B9" s="8">
        <v>2</v>
      </c>
      <c r="C9" s="8"/>
      <c r="D9" s="12">
        <v>3</v>
      </c>
      <c r="E9" s="12">
        <v>4</v>
      </c>
      <c r="F9" s="12">
        <v>5</v>
      </c>
      <c r="G9" s="12">
        <v>6</v>
      </c>
    </row>
    <row r="10" spans="1:11" s="19" customFormat="1" ht="27.75" customHeight="1" x14ac:dyDescent="0.3">
      <c r="A10" s="15" t="s">
        <v>11</v>
      </c>
      <c r="B10" s="16"/>
      <c r="C10" s="17"/>
      <c r="D10" s="18"/>
      <c r="E10" s="18"/>
      <c r="F10" s="18"/>
      <c r="G10" s="18"/>
    </row>
    <row r="11" spans="1:11" s="19" customFormat="1" ht="31.5" customHeight="1" x14ac:dyDescent="0.3">
      <c r="A11" s="20" t="s">
        <v>12</v>
      </c>
      <c r="B11" s="21"/>
      <c r="C11" s="22"/>
      <c r="D11" s="23">
        <f>F11*7695.35</f>
        <v>100039.55</v>
      </c>
      <c r="E11" s="23">
        <f>D11*12</f>
        <v>1200474.6000000001</v>
      </c>
      <c r="F11" s="23">
        <v>13</v>
      </c>
      <c r="G11" s="23">
        <f>F11*12</f>
        <v>156</v>
      </c>
    </row>
    <row r="12" spans="1:11" s="19" customFormat="1" ht="31.5" customHeight="1" x14ac:dyDescent="0.3">
      <c r="A12" s="20" t="s">
        <v>13</v>
      </c>
      <c r="B12" s="21"/>
      <c r="C12" s="22"/>
      <c r="D12" s="23">
        <v>9400</v>
      </c>
      <c r="E12" s="23">
        <v>136800</v>
      </c>
      <c r="F12" s="23">
        <f>E12/7695.35/12</f>
        <v>1.481414100723164</v>
      </c>
      <c r="G12" s="23">
        <f>F12*12</f>
        <v>17.776969208677968</v>
      </c>
    </row>
    <row r="13" spans="1:11" s="19" customFormat="1" ht="31.5" customHeight="1" x14ac:dyDescent="0.3">
      <c r="A13" s="20" t="s">
        <v>14</v>
      </c>
      <c r="B13" s="21"/>
      <c r="C13" s="22"/>
      <c r="D13" s="23">
        <f>D12+D11</f>
        <v>109439.55</v>
      </c>
      <c r="E13" s="23">
        <f>E12+E11</f>
        <v>1337274.6000000001</v>
      </c>
      <c r="F13" s="23">
        <f>F11+F12</f>
        <v>14.481414100723164</v>
      </c>
      <c r="G13" s="23">
        <f>F13*12</f>
        <v>173.77696920867797</v>
      </c>
    </row>
    <row r="14" spans="1:11" s="19" customFormat="1" ht="30.75" customHeight="1" x14ac:dyDescent="0.35">
      <c r="A14" s="15" t="s">
        <v>15</v>
      </c>
      <c r="B14" s="16"/>
      <c r="C14" s="17"/>
      <c r="D14" s="24"/>
      <c r="E14" s="24"/>
      <c r="F14" s="24"/>
      <c r="G14" s="24"/>
    </row>
    <row r="15" spans="1:11" s="25" customFormat="1" ht="32.25" customHeight="1" x14ac:dyDescent="0.2">
      <c r="A15" s="15" t="s">
        <v>16</v>
      </c>
      <c r="B15" s="16"/>
      <c r="C15" s="17"/>
      <c r="D15" s="23">
        <f>D16+D21+D22</f>
        <v>36298.400000000001</v>
      </c>
      <c r="E15" s="23">
        <f>E16+E20+E21+E22+E23</f>
        <v>467420.8</v>
      </c>
      <c r="F15" s="23">
        <f>G15/12</f>
        <v>5.0617234217200426</v>
      </c>
      <c r="G15" s="23">
        <f>E15/7695.35</f>
        <v>60.740681060640512</v>
      </c>
    </row>
    <row r="16" spans="1:11" ht="24.75" customHeight="1" x14ac:dyDescent="0.3">
      <c r="A16" s="26" t="s">
        <v>17</v>
      </c>
      <c r="B16" s="27"/>
      <c r="C16" s="28"/>
      <c r="D16" s="29">
        <f>D17+D18+D19</f>
        <v>35098.400000000001</v>
      </c>
      <c r="E16" s="29">
        <f>E17+E18+E19</f>
        <v>445220.8</v>
      </c>
      <c r="F16" s="29">
        <f>G16/12</f>
        <v>4.8213185018658455</v>
      </c>
      <c r="G16" s="29">
        <f>E16/7695.35</f>
        <v>57.855822022390143</v>
      </c>
    </row>
    <row r="17" spans="1:11" ht="24.75" customHeight="1" x14ac:dyDescent="0.3">
      <c r="A17" s="26" t="s">
        <v>18</v>
      </c>
      <c r="B17" s="30"/>
      <c r="C17" s="31"/>
      <c r="D17" s="29">
        <v>29200</v>
      </c>
      <c r="E17" s="29">
        <f>D17*12</f>
        <v>350400</v>
      </c>
      <c r="F17" s="29">
        <f t="shared" ref="F17:F51" si="0">G17/12</f>
        <v>3.7944992755365252</v>
      </c>
      <c r="G17" s="29">
        <f t="shared" ref="G17:G51" si="1">E17/7695.35</f>
        <v>45.533991306438303</v>
      </c>
    </row>
    <row r="18" spans="1:11" ht="24.75" customHeight="1" x14ac:dyDescent="0.3">
      <c r="A18" s="26" t="s">
        <v>19</v>
      </c>
      <c r="B18" s="27"/>
      <c r="C18" s="28"/>
      <c r="D18" s="29">
        <f>D17*20.2%</f>
        <v>5898.4</v>
      </c>
      <c r="E18" s="29">
        <f>(E17+E19)*20.2%</f>
        <v>74820.799999999988</v>
      </c>
      <c r="F18" s="29">
        <f t="shared" si="0"/>
        <v>0.81023821745166436</v>
      </c>
      <c r="G18" s="29">
        <f t="shared" si="1"/>
        <v>9.7228586094199727</v>
      </c>
      <c r="K18" s="32">
        <f>E17+E18+E19+E20+E21+E22+E23</f>
        <v>467420.8</v>
      </c>
    </row>
    <row r="19" spans="1:11" ht="24.75" customHeight="1" x14ac:dyDescent="0.3">
      <c r="A19" s="33" t="s">
        <v>20</v>
      </c>
      <c r="B19" s="34"/>
      <c r="C19" s="35"/>
      <c r="D19" s="29"/>
      <c r="E19" s="29">
        <v>20000</v>
      </c>
      <c r="F19" s="29">
        <f t="shared" si="0"/>
        <v>0.21658100887765555</v>
      </c>
      <c r="G19" s="29">
        <f t="shared" si="1"/>
        <v>2.5989721065318667</v>
      </c>
    </row>
    <row r="20" spans="1:11" ht="24.75" customHeight="1" x14ac:dyDescent="0.3">
      <c r="A20" s="26" t="s">
        <v>21</v>
      </c>
      <c r="B20" s="27"/>
      <c r="C20" s="28"/>
      <c r="D20" s="29"/>
      <c r="E20" s="29">
        <v>800</v>
      </c>
      <c r="F20" s="29">
        <f t="shared" si="0"/>
        <v>8.6632403551062213E-3</v>
      </c>
      <c r="G20" s="29">
        <f t="shared" si="1"/>
        <v>0.10395888426127466</v>
      </c>
      <c r="J20" s="1" t="s">
        <v>22</v>
      </c>
    </row>
    <row r="21" spans="1:11" ht="24.75" customHeight="1" x14ac:dyDescent="0.3">
      <c r="A21" s="26" t="s">
        <v>23</v>
      </c>
      <c r="B21" s="27"/>
      <c r="C21" s="28"/>
      <c r="D21" s="29">
        <v>400</v>
      </c>
      <c r="E21" s="29">
        <f>D21*12</f>
        <v>4800</v>
      </c>
      <c r="F21" s="29">
        <f t="shared" si="0"/>
        <v>5.1979442130637328E-2</v>
      </c>
      <c r="G21" s="29">
        <f t="shared" si="1"/>
        <v>0.62375330556764796</v>
      </c>
    </row>
    <row r="22" spans="1:11" ht="24.75" customHeight="1" x14ac:dyDescent="0.3">
      <c r="A22" s="26" t="s">
        <v>24</v>
      </c>
      <c r="B22" s="27"/>
      <c r="C22" s="28"/>
      <c r="D22" s="29">
        <v>800</v>
      </c>
      <c r="E22" s="29">
        <f t="shared" ref="E22:E39" si="2">D22*12</f>
        <v>9600</v>
      </c>
      <c r="F22" s="29">
        <f t="shared" si="0"/>
        <v>0.10395888426127466</v>
      </c>
      <c r="G22" s="29">
        <f t="shared" si="1"/>
        <v>1.2475066111352959</v>
      </c>
    </row>
    <row r="23" spans="1:11" ht="24.75" customHeight="1" x14ac:dyDescent="0.3">
      <c r="A23" s="26" t="s">
        <v>25</v>
      </c>
      <c r="B23" s="27"/>
      <c r="C23" s="28"/>
      <c r="D23" s="29"/>
      <c r="E23" s="29">
        <v>7000</v>
      </c>
      <c r="F23" s="29">
        <f t="shared" si="0"/>
        <v>7.5803353107179436E-2</v>
      </c>
      <c r="G23" s="29">
        <f t="shared" si="1"/>
        <v>0.90964023728615329</v>
      </c>
    </row>
    <row r="24" spans="1:11" s="25" customFormat="1" ht="31.5" customHeight="1" x14ac:dyDescent="0.3">
      <c r="A24" s="15" t="s">
        <v>26</v>
      </c>
      <c r="B24" s="16"/>
      <c r="C24" s="17"/>
      <c r="D24" s="23">
        <f>SUM(D25:D42)</f>
        <v>32921.370000000003</v>
      </c>
      <c r="E24" s="23">
        <f>SUM(E25:E43)</f>
        <v>744853.79999999993</v>
      </c>
      <c r="F24" s="29">
        <f t="shared" si="0"/>
        <v>8.0660593735177724</v>
      </c>
      <c r="G24" s="23">
        <f t="shared" si="1"/>
        <v>96.792712482213275</v>
      </c>
    </row>
    <row r="25" spans="1:11" ht="24.75" customHeight="1" x14ac:dyDescent="0.3">
      <c r="A25" s="36" t="s">
        <v>27</v>
      </c>
      <c r="B25" s="37"/>
      <c r="C25" s="38"/>
      <c r="D25" s="29"/>
      <c r="E25" s="29">
        <v>6000</v>
      </c>
      <c r="F25" s="29">
        <f t="shared" si="0"/>
        <v>6.4974302663296665E-2</v>
      </c>
      <c r="G25" s="29">
        <f t="shared" si="1"/>
        <v>0.77969163195955993</v>
      </c>
    </row>
    <row r="26" spans="1:11" ht="24.75" customHeight="1" x14ac:dyDescent="0.3">
      <c r="A26" s="36" t="s">
        <v>28</v>
      </c>
      <c r="B26" s="37"/>
      <c r="C26" s="38"/>
      <c r="D26" s="29"/>
      <c r="E26" s="29">
        <v>9000</v>
      </c>
      <c r="F26" s="29">
        <f t="shared" si="0"/>
        <v>9.7461453994944991E-2</v>
      </c>
      <c r="G26" s="29">
        <f t="shared" si="1"/>
        <v>1.1695374479393399</v>
      </c>
    </row>
    <row r="27" spans="1:11" ht="24.75" customHeight="1" x14ac:dyDescent="0.3">
      <c r="A27" s="26" t="s">
        <v>29</v>
      </c>
      <c r="B27" s="27"/>
      <c r="C27" s="28"/>
      <c r="D27" s="29">
        <v>1700</v>
      </c>
      <c r="E27" s="29">
        <v>48000</v>
      </c>
      <c r="F27" s="29">
        <f t="shared" si="0"/>
        <v>0.51979442130637332</v>
      </c>
      <c r="G27" s="29">
        <f t="shared" si="1"/>
        <v>6.2375330556764794</v>
      </c>
    </row>
    <row r="28" spans="1:11" ht="27.75" customHeight="1" x14ac:dyDescent="0.3">
      <c r="A28" s="26" t="s">
        <v>30</v>
      </c>
      <c r="B28" s="27"/>
      <c r="C28" s="28"/>
      <c r="D28" s="29"/>
      <c r="E28" s="29">
        <v>28000</v>
      </c>
      <c r="F28" s="29">
        <f t="shared" si="0"/>
        <v>0.30321341242871774</v>
      </c>
      <c r="G28" s="29">
        <f t="shared" si="1"/>
        <v>3.6385609491446131</v>
      </c>
    </row>
    <row r="29" spans="1:11" ht="24.75" customHeight="1" x14ac:dyDescent="0.3">
      <c r="A29" s="26" t="s">
        <v>31</v>
      </c>
      <c r="B29" s="27"/>
      <c r="C29" s="28"/>
      <c r="D29" s="29"/>
      <c r="E29" s="29">
        <v>16000</v>
      </c>
      <c r="F29" s="29">
        <f t="shared" si="0"/>
        <v>0.17326480710212444</v>
      </c>
      <c r="G29" s="29">
        <f t="shared" si="1"/>
        <v>2.0791776852254933</v>
      </c>
    </row>
    <row r="30" spans="1:11" ht="24.75" customHeight="1" x14ac:dyDescent="0.3">
      <c r="A30" s="26" t="s">
        <v>32</v>
      </c>
      <c r="B30" s="27"/>
      <c r="C30" s="28"/>
      <c r="D30" s="29">
        <v>5000</v>
      </c>
      <c r="E30" s="29">
        <f>D30*3</f>
        <v>15000</v>
      </c>
      <c r="F30" s="29">
        <f t="shared" si="0"/>
        <v>0.16243575665824164</v>
      </c>
      <c r="G30" s="29">
        <f t="shared" si="1"/>
        <v>1.9492290798988998</v>
      </c>
    </row>
    <row r="31" spans="1:11" ht="24.75" customHeight="1" x14ac:dyDescent="0.3">
      <c r="A31" s="26" t="s">
        <v>33</v>
      </c>
      <c r="B31" s="27"/>
      <c r="C31" s="28"/>
      <c r="D31" s="29"/>
      <c r="E31" s="29">
        <v>23000</v>
      </c>
      <c r="F31" s="29">
        <f t="shared" si="0"/>
        <v>0.24906816020930389</v>
      </c>
      <c r="G31" s="29">
        <f t="shared" si="1"/>
        <v>2.9888179225116467</v>
      </c>
    </row>
    <row r="32" spans="1:11" ht="24.75" customHeight="1" x14ac:dyDescent="0.3">
      <c r="A32" s="26" t="s">
        <v>34</v>
      </c>
      <c r="B32" s="27"/>
      <c r="C32" s="28"/>
      <c r="D32" s="29"/>
      <c r="E32" s="29">
        <v>3500</v>
      </c>
      <c r="F32" s="29">
        <f t="shared" si="0"/>
        <v>3.7901676553589718E-2</v>
      </c>
      <c r="G32" s="29">
        <f t="shared" si="1"/>
        <v>0.45482011864307664</v>
      </c>
    </row>
    <row r="33" spans="1:7" ht="24.75" customHeight="1" x14ac:dyDescent="0.3">
      <c r="A33" s="26" t="s">
        <v>35</v>
      </c>
      <c r="B33" s="27"/>
      <c r="C33" s="28"/>
      <c r="D33" s="29"/>
      <c r="E33" s="29">
        <v>10000</v>
      </c>
      <c r="F33" s="29">
        <f t="shared" si="0"/>
        <v>0.10829050443882778</v>
      </c>
      <c r="G33" s="29">
        <f t="shared" si="1"/>
        <v>1.2994860532659334</v>
      </c>
    </row>
    <row r="34" spans="1:7" ht="24.75" customHeight="1" x14ac:dyDescent="0.3">
      <c r="A34" s="26" t="s">
        <v>36</v>
      </c>
      <c r="B34" s="27"/>
      <c r="C34" s="28"/>
      <c r="D34" s="29">
        <v>1000</v>
      </c>
      <c r="E34" s="29">
        <v>14000</v>
      </c>
      <c r="F34" s="29">
        <f t="shared" si="0"/>
        <v>0.15160670621435887</v>
      </c>
      <c r="G34" s="29">
        <f t="shared" si="1"/>
        <v>1.8192804745723066</v>
      </c>
    </row>
    <row r="35" spans="1:7" ht="24.75" customHeight="1" x14ac:dyDescent="0.3">
      <c r="A35" s="26" t="s">
        <v>37</v>
      </c>
      <c r="B35" s="27"/>
      <c r="C35" s="28"/>
      <c r="D35" s="29">
        <v>9191.25</v>
      </c>
      <c r="E35" s="29">
        <f>D35*12</f>
        <v>110295</v>
      </c>
      <c r="F35" s="29">
        <f t="shared" si="0"/>
        <v>1.194390118708051</v>
      </c>
      <c r="G35" s="29">
        <f t="shared" si="1"/>
        <v>14.332681424496611</v>
      </c>
    </row>
    <row r="36" spans="1:7" ht="24.75" customHeight="1" x14ac:dyDescent="0.3">
      <c r="A36" s="26" t="s">
        <v>38</v>
      </c>
      <c r="B36" s="27"/>
      <c r="C36" s="28"/>
      <c r="D36" s="29">
        <v>2000</v>
      </c>
      <c r="E36" s="29">
        <f>D36*12</f>
        <v>24000</v>
      </c>
      <c r="F36" s="29">
        <f t="shared" si="0"/>
        <v>0.25989721065318666</v>
      </c>
      <c r="G36" s="29">
        <f t="shared" si="1"/>
        <v>3.1187665278382397</v>
      </c>
    </row>
    <row r="37" spans="1:7" ht="24.75" customHeight="1" x14ac:dyDescent="0.3">
      <c r="A37" s="39" t="s">
        <v>39</v>
      </c>
      <c r="B37" s="40"/>
      <c r="C37" s="41"/>
      <c r="D37" s="29"/>
      <c r="E37" s="29">
        <v>5000</v>
      </c>
      <c r="F37" s="29">
        <f>G37/12</f>
        <v>5.4145252219413888E-2</v>
      </c>
      <c r="G37" s="29">
        <f>E37/7695.35</f>
        <v>0.64974302663296668</v>
      </c>
    </row>
    <row r="38" spans="1:7" ht="24.75" customHeight="1" x14ac:dyDescent="0.3">
      <c r="A38" s="42" t="s">
        <v>40</v>
      </c>
      <c r="B38" s="43"/>
      <c r="C38" s="44"/>
      <c r="D38" s="29"/>
      <c r="E38" s="29">
        <v>6000</v>
      </c>
      <c r="F38" s="29">
        <f t="shared" si="0"/>
        <v>6.4974302663296665E-2</v>
      </c>
      <c r="G38" s="29">
        <f t="shared" si="1"/>
        <v>0.77969163195955993</v>
      </c>
    </row>
    <row r="39" spans="1:7" ht="22.5" customHeight="1" x14ac:dyDescent="0.3">
      <c r="A39" s="26" t="s">
        <v>41</v>
      </c>
      <c r="B39" s="27"/>
      <c r="C39" s="28"/>
      <c r="D39" s="29">
        <v>14030.12</v>
      </c>
      <c r="E39" s="29">
        <f t="shared" si="2"/>
        <v>168361.44</v>
      </c>
      <c r="F39" s="29">
        <f t="shared" si="0"/>
        <v>1.8231945265647436</v>
      </c>
      <c r="G39" s="29">
        <f t="shared" si="1"/>
        <v>21.878334318776922</v>
      </c>
    </row>
    <row r="40" spans="1:7" ht="24.75" customHeight="1" x14ac:dyDescent="0.3">
      <c r="A40" s="26" t="s">
        <v>42</v>
      </c>
      <c r="B40" s="27"/>
      <c r="C40" s="28"/>
      <c r="D40" s="29"/>
      <c r="E40" s="29">
        <v>10000</v>
      </c>
      <c r="F40" s="29">
        <f t="shared" si="0"/>
        <v>0.10829050443882778</v>
      </c>
      <c r="G40" s="29">
        <f t="shared" si="1"/>
        <v>1.2994860532659334</v>
      </c>
    </row>
    <row r="41" spans="1:7" ht="24.75" customHeight="1" x14ac:dyDescent="0.3">
      <c r="A41" s="26" t="s">
        <v>43</v>
      </c>
      <c r="B41" s="27"/>
      <c r="C41" s="28"/>
      <c r="D41" s="29"/>
      <c r="E41" s="29">
        <v>180000</v>
      </c>
      <c r="F41" s="29">
        <f t="shared" si="0"/>
        <v>1.9492290798988998</v>
      </c>
      <c r="G41" s="29">
        <f t="shared" si="1"/>
        <v>23.390748958786798</v>
      </c>
    </row>
    <row r="42" spans="1:7" ht="24.75" customHeight="1" x14ac:dyDescent="0.3">
      <c r="A42" s="26" t="s">
        <v>44</v>
      </c>
      <c r="B42" s="27"/>
      <c r="C42" s="28"/>
      <c r="D42" s="29"/>
      <c r="E42" s="29">
        <v>39712.36</v>
      </c>
      <c r="F42" s="29">
        <f t="shared" si="0"/>
        <v>0.43004714968563262</v>
      </c>
      <c r="G42" s="29">
        <f t="shared" si="1"/>
        <v>5.1605657962275915</v>
      </c>
    </row>
    <row r="43" spans="1:7" ht="24.75" customHeight="1" x14ac:dyDescent="0.3">
      <c r="A43" s="39" t="s">
        <v>45</v>
      </c>
      <c r="B43" s="40"/>
      <c r="C43" s="41"/>
      <c r="D43" s="29"/>
      <c r="E43" s="29">
        <v>28985</v>
      </c>
      <c r="F43" s="29">
        <f t="shared" si="0"/>
        <v>0.31388002711594226</v>
      </c>
      <c r="G43" s="29">
        <f t="shared" si="1"/>
        <v>3.7665603253913074</v>
      </c>
    </row>
    <row r="44" spans="1:7" s="19" customFormat="1" ht="31.5" customHeight="1" x14ac:dyDescent="0.3">
      <c r="A44" s="15" t="s">
        <v>46</v>
      </c>
      <c r="B44" s="16"/>
      <c r="C44" s="17"/>
      <c r="D44" s="23">
        <f>SUM(D45:D47)</f>
        <v>0</v>
      </c>
      <c r="E44" s="23">
        <f>SUM(E45:E47)</f>
        <v>38000</v>
      </c>
      <c r="F44" s="29">
        <f t="shared" si="0"/>
        <v>0.41150391686754556</v>
      </c>
      <c r="G44" s="23">
        <f t="shared" si="1"/>
        <v>4.9380470024105465</v>
      </c>
    </row>
    <row r="45" spans="1:7" ht="24.75" customHeight="1" x14ac:dyDescent="0.3">
      <c r="A45" s="26" t="s">
        <v>47</v>
      </c>
      <c r="B45" s="27"/>
      <c r="C45" s="28"/>
      <c r="D45" s="29"/>
      <c r="E45" s="29">
        <v>17000</v>
      </c>
      <c r="F45" s="29">
        <f t="shared" si="0"/>
        <v>0.18409385754600724</v>
      </c>
      <c r="G45" s="29">
        <f t="shared" si="1"/>
        <v>2.2091262905520868</v>
      </c>
    </row>
    <row r="46" spans="1:7" ht="24.75" customHeight="1" x14ac:dyDescent="0.3">
      <c r="A46" s="26" t="s">
        <v>48</v>
      </c>
      <c r="B46" s="27"/>
      <c r="C46" s="28"/>
      <c r="D46" s="29"/>
      <c r="E46" s="29">
        <v>15000</v>
      </c>
      <c r="F46" s="29">
        <f t="shared" si="0"/>
        <v>0.16243575665824164</v>
      </c>
      <c r="G46" s="29">
        <f t="shared" si="1"/>
        <v>1.9492290798988998</v>
      </c>
    </row>
    <row r="47" spans="1:7" ht="24.75" customHeight="1" x14ac:dyDescent="0.3">
      <c r="A47" s="26" t="s">
        <v>49</v>
      </c>
      <c r="B47" s="27"/>
      <c r="C47" s="28"/>
      <c r="D47" s="29"/>
      <c r="E47" s="29">
        <v>6000</v>
      </c>
      <c r="F47" s="29">
        <f t="shared" si="0"/>
        <v>6.4974302663296665E-2</v>
      </c>
      <c r="G47" s="29">
        <f t="shared" si="1"/>
        <v>0.77969163195955993</v>
      </c>
    </row>
    <row r="48" spans="1:7" s="19" customFormat="1" ht="31.5" customHeight="1" x14ac:dyDescent="0.3">
      <c r="A48" s="15" t="s">
        <v>50</v>
      </c>
      <c r="B48" s="16"/>
      <c r="C48" s="17"/>
      <c r="D48" s="23">
        <f>SUM(D49:D51)</f>
        <v>0</v>
      </c>
      <c r="E48" s="23">
        <f>SUM(E49:E51)</f>
        <v>87000</v>
      </c>
      <c r="F48" s="29">
        <f t="shared" si="0"/>
        <v>0.94212738861780165</v>
      </c>
      <c r="G48" s="23">
        <f t="shared" si="1"/>
        <v>11.30552866341362</v>
      </c>
    </row>
    <row r="49" spans="1:14" ht="24.75" hidden="1" customHeight="1" x14ac:dyDescent="0.3">
      <c r="A49" s="26" t="s">
        <v>51</v>
      </c>
      <c r="B49" s="27"/>
      <c r="C49" s="28"/>
      <c r="D49" s="29"/>
      <c r="E49" s="29">
        <v>0</v>
      </c>
      <c r="F49" s="29">
        <f t="shared" si="0"/>
        <v>0</v>
      </c>
      <c r="G49" s="29">
        <f t="shared" si="1"/>
        <v>0</v>
      </c>
    </row>
    <row r="50" spans="1:14" ht="24.75" customHeight="1" x14ac:dyDescent="0.3">
      <c r="A50" s="26" t="s">
        <v>52</v>
      </c>
      <c r="B50" s="27"/>
      <c r="C50" s="28"/>
      <c r="D50" s="29"/>
      <c r="E50" s="29">
        <v>82000</v>
      </c>
      <c r="F50" s="29">
        <f t="shared" si="0"/>
        <v>0.88798213639838774</v>
      </c>
      <c r="G50" s="29">
        <f t="shared" si="1"/>
        <v>10.655785636780653</v>
      </c>
    </row>
    <row r="51" spans="1:14" ht="24.75" customHeight="1" x14ac:dyDescent="0.3">
      <c r="A51" s="26" t="s">
        <v>53</v>
      </c>
      <c r="B51" s="27"/>
      <c r="C51" s="28"/>
      <c r="D51" s="29"/>
      <c r="E51" s="29">
        <v>5000</v>
      </c>
      <c r="F51" s="29">
        <f t="shared" si="0"/>
        <v>5.4145252219413888E-2</v>
      </c>
      <c r="G51" s="29">
        <f t="shared" si="1"/>
        <v>0.64974302663296668</v>
      </c>
    </row>
    <row r="52" spans="1:14" s="19" customFormat="1" ht="29.25" customHeight="1" x14ac:dyDescent="0.3">
      <c r="A52" s="15" t="s">
        <v>54</v>
      </c>
      <c r="B52" s="16"/>
      <c r="C52" s="17"/>
      <c r="D52" s="23">
        <f>D15+D24+D44+D48</f>
        <v>69219.77</v>
      </c>
      <c r="E52" s="23">
        <f>E15+E24+E44+E48</f>
        <v>1337274.5999999999</v>
      </c>
      <c r="F52" s="23">
        <f>G52/12</f>
        <v>14.481414100723162</v>
      </c>
      <c r="G52" s="23">
        <f>E52/7695.35</f>
        <v>173.77696920867794</v>
      </c>
    </row>
    <row r="53" spans="1:14" ht="30" customHeight="1" x14ac:dyDescent="0.3">
      <c r="B53" s="45" t="s">
        <v>55</v>
      </c>
      <c r="C53" s="45"/>
      <c r="D53" s="46"/>
      <c r="E53" s="47"/>
      <c r="F53" s="46"/>
      <c r="G53" s="46"/>
    </row>
    <row r="54" spans="1:14" ht="9.75" customHeight="1" x14ac:dyDescent="0.3">
      <c r="B54" s="48"/>
      <c r="C54" s="48"/>
      <c r="D54" s="46"/>
      <c r="E54" s="46"/>
      <c r="F54" s="46"/>
      <c r="G54" s="46"/>
      <c r="N54" s="49"/>
    </row>
    <row r="55" spans="1:14" ht="27" customHeight="1" x14ac:dyDescent="0.3">
      <c r="B55" s="50" t="s">
        <v>56</v>
      </c>
      <c r="C55" s="50"/>
      <c r="D55" s="50"/>
      <c r="E55" s="50"/>
      <c r="F55" s="50"/>
      <c r="G55" s="50"/>
    </row>
    <row r="56" spans="1:14" ht="34.5" customHeight="1" x14ac:dyDescent="0.3">
      <c r="B56" s="45"/>
      <c r="C56" s="51" t="s">
        <v>57</v>
      </c>
      <c r="D56" s="46"/>
      <c r="E56" s="46"/>
      <c r="F56" s="46"/>
      <c r="G56" s="46"/>
    </row>
    <row r="57" spans="1:14" ht="40.5" customHeight="1" x14ac:dyDescent="0.3">
      <c r="B57" s="52"/>
      <c r="C57" s="53"/>
      <c r="D57" s="54"/>
      <c r="E57" s="54"/>
      <c r="F57" s="54"/>
    </row>
    <row r="58" spans="1:14" ht="40.5" customHeight="1" x14ac:dyDescent="0.3">
      <c r="C58" s="53"/>
      <c r="D58" s="54"/>
      <c r="E58" s="54"/>
      <c r="F58" s="54"/>
      <c r="G58" s="54"/>
      <c r="H58" s="53"/>
      <c r="I58" s="53"/>
      <c r="J58" s="53"/>
    </row>
    <row r="59" spans="1:14" ht="40.5" customHeight="1" x14ac:dyDescent="0.3">
      <c r="C59" s="53"/>
      <c r="D59" s="54"/>
      <c r="E59" s="54"/>
      <c r="F59" s="54"/>
      <c r="G59" s="54"/>
      <c r="H59" s="53"/>
      <c r="I59" s="53"/>
      <c r="J59" s="53"/>
    </row>
    <row r="60" spans="1:14" ht="40.5" customHeight="1" x14ac:dyDescent="0.3">
      <c r="C60" s="53"/>
      <c r="D60" s="54"/>
      <c r="E60" s="54"/>
      <c r="F60" s="54"/>
      <c r="G60" s="54"/>
      <c r="H60" s="53"/>
      <c r="I60" s="53"/>
      <c r="J60" s="53"/>
    </row>
    <row r="61" spans="1:14" ht="40.5" customHeight="1" x14ac:dyDescent="0.3">
      <c r="C61" s="53"/>
    </row>
  </sheetData>
  <mergeCells count="54">
    <mergeCell ref="A51:C51"/>
    <mergeCell ref="A52:C52"/>
    <mergeCell ref="B55:G55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B9:C9"/>
    <mergeCell ref="A10:C10"/>
    <mergeCell ref="A11:C11"/>
    <mergeCell ref="A12:C12"/>
    <mergeCell ref="A13:C13"/>
    <mergeCell ref="A14:C14"/>
    <mergeCell ref="C1:G1"/>
    <mergeCell ref="C2:G2"/>
    <mergeCell ref="B3:G3"/>
    <mergeCell ref="B4:G4"/>
    <mergeCell ref="B5:G5"/>
    <mergeCell ref="A7:A8"/>
    <mergeCell ref="B7:C8"/>
    <mergeCell ref="D7:E7"/>
    <mergeCell ref="F7:G7"/>
  </mergeCells>
  <printOptions horizontalCentered="1" verticalCentered="1"/>
  <pageMargins left="0.23622047244094491" right="0" top="0.15748031496062992" bottom="0.15748031496062992" header="0.19685039370078741" footer="0.11811023622047245"/>
  <pageSetup paperSize="9" scale="58" orientation="portrait" r:id="rId1"/>
  <headerFooter alignWithMargins="0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на 21 кооператив</vt:lpstr>
      <vt:lpstr>'смета на 21 кооператив'!Область_печати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2015-11-17T15:55:22Z</dcterms:created>
  <dcterms:modified xsi:type="dcterms:W3CDTF">2015-11-17T15:55:38Z</dcterms:modified>
</cp:coreProperties>
</file>